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ojected Revenues" sheetId="1" r:id="rId1"/>
  </sheets>
  <definedNames>
    <definedName name="_xlnm.Print_Area" localSheetId="0">'Projected Revenues'!$A$1:$F$21</definedName>
  </definedNames>
  <calcPr fullCalcOnLoad="1"/>
</workbook>
</file>

<file path=xl/sharedStrings.xml><?xml version="1.0" encoding="utf-8"?>
<sst xmlns="http://schemas.openxmlformats.org/spreadsheetml/2006/main" count="21" uniqueCount="21">
  <si>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</si>
  <si>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</si>
  <si>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</si>
  <si>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</si>
  <si>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</si>
  <si>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</si>
  <si>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</si>
  <si>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</si>
  <si>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</si>
  <si>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</si>
  <si>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</si>
  <si>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</si>
  <si>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Totals</t>
  </si>
  <si>
    <t>Five Year Average</t>
  </si>
  <si>
    <t>Five Year Total</t>
  </si>
  <si>
    <t>2005                               @ 25%</t>
  </si>
  <si>
    <t>2009                              @ 27%</t>
  </si>
  <si>
    <t>2008                                      @ 26%</t>
  </si>
  <si>
    <t>2007                               @ 25 %</t>
  </si>
  <si>
    <t>2006                                     @ 25%</t>
  </si>
  <si>
    <t>Total Number of Buses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</si>
</sst>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1285875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76200</xdr:rowOff>
    </xdr:from>
    <xdr:to>
      <xdr:col>6</xdr:col>
      <xdr:colOff>0</xdr:colOff>
      <xdr:row>0</xdr:row>
      <xdr:rowOff>1133475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476375" y="76200"/>
          <a:ext cx="54673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Palm Beach County School District Revenues 
Five Year Projections
Based on 750 Buses &amp; Six Paid Bus-Cals Per Bus</a:t>
          </a:r>
        </a:p>
      </xdr:txBody>
    </xdr:sp>
    <xdr:clientData/>
  </xdr:twoCellAnchor>
  <xdr:oneCellAnchor>
    <xdr:from>
      <xdr:col>4</xdr:col>
      <xdr:colOff>114300</xdr:colOff>
      <xdr:row>0</xdr:row>
      <xdr:rowOff>638175</xdr:rowOff>
    </xdr:from>
    <xdr:ext cx="76200" cy="200025"/>
    <xdr:sp>
      <xdr:nvSpPr>
        <xdr:cNvPr id="3" name="TextBox 5"/>
        <xdr:cNvSpPr txBox="1">
          <a:spLocks noChangeArrowheads="1"/>
        </xdr:cNvSpPr>
      </xdr:nvSpPr>
      <xdr:spPr>
        <a:xfrm>
          <a:off x="4867275" y="63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209550</xdr:colOff>
      <xdr:row>0</xdr:row>
      <xdr:rowOff>561975</xdr:rowOff>
    </xdr:from>
    <xdr:ext cx="76200" cy="200025"/>
    <xdr:sp>
      <xdr:nvSpPr>
        <xdr:cNvPr id="4" name="TextBox 6"/>
        <xdr:cNvSpPr txBox="1">
          <a:spLocks noChangeArrowheads="1"/>
        </xdr:cNvSpPr>
      </xdr:nvSpPr>
      <xdr:spPr>
        <a:xfrm>
          <a:off x="3867150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0</xdr:row>
      <xdr:rowOff>323850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29813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0</xdr:row>
      <xdr:rowOff>428625</xdr:rowOff>
    </xdr:from>
    <xdr:ext cx="76200" cy="200025"/>
    <xdr:sp>
      <xdr:nvSpPr>
        <xdr:cNvPr id="6" name="TextBox 8"/>
        <xdr:cNvSpPr txBox="1">
          <a:spLocks noChangeArrowheads="1"/>
        </xdr:cNvSpPr>
      </xdr:nvSpPr>
      <xdr:spPr>
        <a:xfrm>
          <a:off x="71723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0</xdr:row>
      <xdr:rowOff>361950</xdr:rowOff>
    </xdr:from>
    <xdr:ext cx="76200" cy="200025"/>
    <xdr:sp>
      <xdr:nvSpPr>
        <xdr:cNvPr id="7" name="TextBox 9"/>
        <xdr:cNvSpPr txBox="1">
          <a:spLocks noChangeArrowheads="1"/>
        </xdr:cNvSpPr>
      </xdr:nvSpPr>
      <xdr:spPr>
        <a:xfrm>
          <a:off x="7200900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0</xdr:row>
      <xdr:rowOff>352425</xdr:rowOff>
    </xdr:from>
    <xdr:ext cx="76200" cy="200025"/>
    <xdr:sp>
      <xdr:nvSpPr>
        <xdr:cNvPr id="8" name="TextBox 10"/>
        <xdr:cNvSpPr txBox="1">
          <a:spLocks noChangeArrowheads="1"/>
        </xdr:cNvSpPr>
      </xdr:nvSpPr>
      <xdr:spPr>
        <a:xfrm>
          <a:off x="72009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219075</xdr:colOff>
      <xdr:row>0</xdr:row>
      <xdr:rowOff>352425</xdr:rowOff>
    </xdr:from>
    <xdr:ext cx="76200" cy="200025"/>
    <xdr:sp>
      <xdr:nvSpPr>
        <xdr:cNvPr id="9" name="TextBox 11"/>
        <xdr:cNvSpPr txBox="1">
          <a:spLocks noChangeArrowheads="1"/>
        </xdr:cNvSpPr>
      </xdr:nvSpPr>
      <xdr:spPr>
        <a:xfrm>
          <a:off x="716280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352425</xdr:colOff>
      <xdr:row>0</xdr:row>
      <xdr:rowOff>428625</xdr:rowOff>
    </xdr:from>
    <xdr:ext cx="76200" cy="200025"/>
    <xdr:sp>
      <xdr:nvSpPr>
        <xdr:cNvPr id="10" name="TextBox 12"/>
        <xdr:cNvSpPr txBox="1">
          <a:spLocks noChangeArrowheads="1"/>
        </xdr:cNvSpPr>
      </xdr:nvSpPr>
      <xdr:spPr>
        <a:xfrm>
          <a:off x="72961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409575</xdr:colOff>
      <xdr:row>0</xdr:row>
      <xdr:rowOff>942975</xdr:rowOff>
    </xdr:from>
    <xdr:ext cx="76200" cy="200025"/>
    <xdr:sp>
      <xdr:nvSpPr>
        <xdr:cNvPr id="11" name="TextBox 14"/>
        <xdr:cNvSpPr txBox="1">
          <a:spLocks noChangeArrowheads="1"/>
        </xdr:cNvSpPr>
      </xdr:nvSpPr>
      <xdr:spPr>
        <a:xfrm>
          <a:off x="7962900" y="942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0</xdr:row>
      <xdr:rowOff>647700</xdr:rowOff>
    </xdr:from>
    <xdr:ext cx="76200" cy="200025"/>
    <xdr:sp>
      <xdr:nvSpPr>
        <xdr:cNvPr id="12" name="TextBox 15"/>
        <xdr:cNvSpPr txBox="1">
          <a:spLocks noChangeArrowheads="1"/>
        </xdr:cNvSpPr>
      </xdr:nvSpPr>
      <xdr:spPr>
        <a:xfrm>
          <a:off x="766762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114300</xdr:colOff>
      <xdr:row>0</xdr:row>
      <xdr:rowOff>581025</xdr:rowOff>
    </xdr:from>
    <xdr:ext cx="76200" cy="200025"/>
    <xdr:sp>
      <xdr:nvSpPr>
        <xdr:cNvPr id="13" name="TextBox 16"/>
        <xdr:cNvSpPr txBox="1">
          <a:spLocks noChangeArrowheads="1"/>
        </xdr:cNvSpPr>
      </xdr:nvSpPr>
      <xdr:spPr>
        <a:xfrm>
          <a:off x="76676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514350</xdr:colOff>
      <xdr:row>0</xdr:row>
      <xdr:rowOff>409575</xdr:rowOff>
    </xdr:from>
    <xdr:ext cx="76200" cy="200025"/>
    <xdr:sp>
      <xdr:nvSpPr>
        <xdr:cNvPr id="14" name="TextBox 17"/>
        <xdr:cNvSpPr txBox="1">
          <a:spLocks noChangeArrowheads="1"/>
        </xdr:cNvSpPr>
      </xdr:nvSpPr>
      <xdr:spPr>
        <a:xfrm>
          <a:off x="8067675" y="40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6" width="16.421875" style="1" customWidth="1"/>
  </cols>
  <sheetData>
    <row r="1" spans="2:6" ht="94.5" customHeight="1" thickBot="1">
      <c r="B1" s="26"/>
      <c r="C1" s="26"/>
      <c r="D1" s="26"/>
      <c r="E1" s="26"/>
      <c r="F1" s="26"/>
    </row>
    <row r="2" spans="1:6" s="25" customFormat="1" ht="45" customHeight="1" thickBot="1">
      <c r="A2" s="19"/>
      <c r="B2" s="22" t="s">
        <v>15</v>
      </c>
      <c r="C2" s="23" t="s">
        <v>19</v>
      </c>
      <c r="D2" s="23" t="s">
        <v>18</v>
      </c>
      <c r="E2" s="23" t="s">
        <v>17</v>
      </c>
      <c r="F2" s="24" t="s">
        <v>16</v>
      </c>
    </row>
    <row r="3" spans="1:6" ht="21" customHeight="1">
      <c r="A3" s="4" t="s">
        <v>0</v>
      </c>
      <c r="B3" s="8">
        <f>(B21*330)*(0.15)*0.25</f>
        <v>9281.25</v>
      </c>
      <c r="C3" s="9">
        <f>(B21*390)*(0.5)*0.25</f>
        <v>36562.5</v>
      </c>
      <c r="D3" s="9">
        <f>(B21*450)*(0.7)*0.25</f>
        <v>59062.49999999999</v>
      </c>
      <c r="E3" s="9">
        <f>(B21*480)*(0.75)*0.26</f>
        <v>70200</v>
      </c>
      <c r="F3" s="10">
        <f>(B21*510)*(0.83)*0.27</f>
        <v>85718.25</v>
      </c>
    </row>
    <row r="4" spans="1:6" ht="21" customHeight="1">
      <c r="A4" s="4" t="s">
        <v>1</v>
      </c>
      <c r="B4" s="11">
        <f>(B21*330)*(0.18)*0.25</f>
        <v>11137.5</v>
      </c>
      <c r="C4" s="7">
        <f>(B21*390)*(0.52)*0.25</f>
        <v>38025</v>
      </c>
      <c r="D4" s="7">
        <f>(B21*450)*(0.73)*0.25</f>
        <v>61593.75</v>
      </c>
      <c r="E4" s="7">
        <f>(B21*480)*(0.78)*0.26</f>
        <v>73008</v>
      </c>
      <c r="F4" s="12">
        <f>(B21*510)*(0.86)*0.27</f>
        <v>88816.5</v>
      </c>
    </row>
    <row r="5" spans="1:6" ht="21" customHeight="1">
      <c r="A5" s="4" t="s">
        <v>2</v>
      </c>
      <c r="B5" s="11">
        <f>(B21*330)*(0.2)*0.25</f>
        <v>12375</v>
      </c>
      <c r="C5" s="7">
        <f>(B21*390)*(0.55)*0.25</f>
        <v>40218.75</v>
      </c>
      <c r="D5" s="7">
        <f>(B21*450)*(0.75)*0.25</f>
        <v>63281.25</v>
      </c>
      <c r="E5" s="7">
        <f>(B21*480)*(0.8)*0.26</f>
        <v>74880</v>
      </c>
      <c r="F5" s="12">
        <f>(B21*510)*(0.87)*0.27</f>
        <v>89849.25</v>
      </c>
    </row>
    <row r="6" spans="1:6" ht="21" customHeight="1">
      <c r="A6" s="4" t="s">
        <v>3</v>
      </c>
      <c r="B6" s="11">
        <f>(B21*330)*(0.23)*0.25</f>
        <v>14231.25</v>
      </c>
      <c r="C6" s="7">
        <f>(B21*390)*(0.58)*0.25</f>
        <v>42412.5</v>
      </c>
      <c r="D6" s="7">
        <f>(B21*450)*(0.77)*0.25</f>
        <v>64968.75</v>
      </c>
      <c r="E6" s="7">
        <f>(B21*480)*(0.85)*0.26</f>
        <v>79560</v>
      </c>
      <c r="F6" s="12">
        <f>(B21*510)*(0.89)*0.27</f>
        <v>91914.75</v>
      </c>
    </row>
    <row r="7" spans="1:6" ht="21" customHeight="1">
      <c r="A7" s="4" t="s">
        <v>4</v>
      </c>
      <c r="B7" s="11">
        <f>(B21*330)*(0.25)*0.25</f>
        <v>15468.75</v>
      </c>
      <c r="C7" s="7">
        <f>(B21*390)*(0.6)*0.25</f>
        <v>43875</v>
      </c>
      <c r="D7" s="7">
        <f>(B21*450)*(0.8)*0.25</f>
        <v>67500</v>
      </c>
      <c r="E7" s="7">
        <f>(B21*480)*(0.86)*0.26</f>
        <v>80496</v>
      </c>
      <c r="F7" s="12">
        <f>(B21*510)*(0.9)*0.27</f>
        <v>92947.5</v>
      </c>
    </row>
    <row r="8" spans="1:6" ht="21" customHeight="1">
      <c r="A8" s="4" t="s">
        <v>5</v>
      </c>
      <c r="B8" s="11">
        <f>(B21*330)*(0.15)*0.25</f>
        <v>9281.25</v>
      </c>
      <c r="C8" s="7">
        <f>(B21*390)*(0.2)*0.25</f>
        <v>14625</v>
      </c>
      <c r="D8" s="7">
        <f>(B21*450)*(0.25)*0.25</f>
        <v>21093.75</v>
      </c>
      <c r="E8" s="7">
        <f>(B21*480)*(0.28)*0.26</f>
        <v>26208.000000000004</v>
      </c>
      <c r="F8" s="12">
        <f>(B21*480)*(0.3)*0.27</f>
        <v>29160.000000000004</v>
      </c>
    </row>
    <row r="9" spans="1:6" ht="21" customHeight="1">
      <c r="A9" s="4" t="s">
        <v>6</v>
      </c>
      <c r="B9" s="11">
        <f>(B21*330)*(0.15)*0.25</f>
        <v>9281.25</v>
      </c>
      <c r="C9" s="7">
        <f>(B21*390)*(0.2)*0.25</f>
        <v>14625</v>
      </c>
      <c r="D9" s="7">
        <f>(B21*450)*(0.25)*0.25</f>
        <v>21093.75</v>
      </c>
      <c r="E9" s="7">
        <f>(B21*480)*(0.28)*0.26</f>
        <v>26208.000000000004</v>
      </c>
      <c r="F9" s="12">
        <f>(B21*480)*(0.3)*0.27</f>
        <v>29160.000000000004</v>
      </c>
    </row>
    <row r="10" spans="1:6" ht="21" customHeight="1">
      <c r="A10" s="4" t="s">
        <v>7</v>
      </c>
      <c r="B10" s="11">
        <f>(B21*330)*(0.15)*0.25</f>
        <v>9281.25</v>
      </c>
      <c r="C10" s="7">
        <f>(B21*390)*(0.2)*0.25</f>
        <v>14625</v>
      </c>
      <c r="D10" s="7">
        <f>(B21*450)*(0.25)*0.25</f>
        <v>21093.75</v>
      </c>
      <c r="E10" s="7">
        <f>(B21*480)*(0.28)*0.26</f>
        <v>26208.000000000004</v>
      </c>
      <c r="F10" s="12">
        <f>(B21*480)*(0.3)*0.27</f>
        <v>29160.000000000004</v>
      </c>
    </row>
    <row r="11" spans="1:6" ht="21" customHeight="1">
      <c r="A11" s="4" t="s">
        <v>8</v>
      </c>
      <c r="B11" s="11">
        <f>(B21*330)*(0.4)*0.25</f>
        <v>24750</v>
      </c>
      <c r="C11" s="7">
        <f>(B21*390)*(0.65)*0.25</f>
        <v>47531.25</v>
      </c>
      <c r="D11" s="7">
        <f>(B21*450)*(0.8)*0.25</f>
        <v>67500</v>
      </c>
      <c r="E11" s="7">
        <f>(B21*480)*(0.89)*0.26</f>
        <v>83304</v>
      </c>
      <c r="F11" s="12">
        <f>(B21*540)*(0.9)*0.27</f>
        <v>98415</v>
      </c>
    </row>
    <row r="12" spans="1:6" ht="21" customHeight="1">
      <c r="A12" s="4" t="s">
        <v>9</v>
      </c>
      <c r="B12" s="11">
        <f>(B21*330)*(0.35)*0.25</f>
        <v>21656.25</v>
      </c>
      <c r="C12" s="7">
        <f>(B21*390)*(0.65)*0.25</f>
        <v>47531.25</v>
      </c>
      <c r="D12" s="7">
        <f>(B21*450)*(0.85)*0.25</f>
        <v>71718.75</v>
      </c>
      <c r="E12" s="7">
        <f>(B21*480)*(0.91)*0.26</f>
        <v>85176</v>
      </c>
      <c r="F12" s="12">
        <f>(B21*540)*(0.91)*0.27</f>
        <v>99508.5</v>
      </c>
    </row>
    <row r="13" spans="1:6" ht="21" customHeight="1">
      <c r="A13" s="4" t="s">
        <v>10</v>
      </c>
      <c r="B13" s="11">
        <f>(B21*330)*(0.5)*0.25</f>
        <v>30937.5</v>
      </c>
      <c r="C13" s="7">
        <f>(B21*390)*(0.7)*0.25</f>
        <v>51187.5</v>
      </c>
      <c r="D13" s="7">
        <f>(B21*450)*(0.87)*0.25</f>
        <v>73406.25</v>
      </c>
      <c r="E13" s="7">
        <f>(B21*480)*(0.93)*0.26</f>
        <v>87048</v>
      </c>
      <c r="F13" s="12">
        <f>(B21*540)*(0.91)*0.27</f>
        <v>99508.5</v>
      </c>
    </row>
    <row r="14" spans="1:6" ht="21" customHeight="1" thickBot="1">
      <c r="A14" s="4" t="s">
        <v>11</v>
      </c>
      <c r="B14" s="13">
        <f>(B21*330)*(0.5)*0.25</f>
        <v>30937.5</v>
      </c>
      <c r="C14" s="14">
        <f>(B21*390)*(0.7)*0.25</f>
        <v>51187.5</v>
      </c>
      <c r="D14" s="14">
        <f>(B21*450)*(0.87)*0.25</f>
        <v>73406.25</v>
      </c>
      <c r="E14" s="14">
        <f>(B21*480)*(0.93)*0.26</f>
        <v>87048</v>
      </c>
      <c r="F14" s="15">
        <f>(B21*540)*(0.91)*0.27</f>
        <v>99508.5</v>
      </c>
    </row>
    <row r="15" spans="1:6" ht="21" customHeight="1" thickBot="1">
      <c r="A15" s="4" t="s">
        <v>12</v>
      </c>
      <c r="B15" s="16">
        <f>SUM(B3:B14)</f>
        <v>198618.75</v>
      </c>
      <c r="C15" s="17">
        <f>SUM(C3:C14)</f>
        <v>442406.25</v>
      </c>
      <c r="D15" s="17">
        <f>SUM(D3:D14)</f>
        <v>665718.75</v>
      </c>
      <c r="E15" s="17">
        <f>SUM(E3:E14)</f>
        <v>799344</v>
      </c>
      <c r="F15" s="18">
        <f>SUM(F3:F14)</f>
        <v>933666.75</v>
      </c>
    </row>
    <row r="16" ht="15.75">
      <c r="A16" s="5"/>
    </row>
    <row r="17" spans="1:2" ht="15.75">
      <c r="A17" s="4" t="s">
        <v>14</v>
      </c>
      <c r="B17" s="3">
        <f>SUM(B15:F15)</f>
        <v>3039754.5</v>
      </c>
    </row>
    <row r="18" spans="1:2" ht="15.75">
      <c r="A18" s="6"/>
      <c r="B18" s="2"/>
    </row>
    <row r="19" spans="1:2" ht="15.75">
      <c r="A19" s="4" t="s">
        <v>13</v>
      </c>
      <c r="B19" s="3">
        <f>SUM(B15:F15)/5</f>
        <v>607950.9</v>
      </c>
    </row>
    <row r="21" spans="1:6" ht="15.75">
      <c r="A21" s="20" t="s">
        <v>20</v>
      </c>
      <c r="B21" s="2">
        <v>750</v>
      </c>
      <c r="C21" s="21"/>
      <c r="D21" s="21"/>
      <c r="E21" s="21"/>
      <c r="F21" s="21"/>
    </row>
  </sheetData>
  <mergeCells count="1">
    <mergeCell ref="B1:F1"/>
  </mergeCells>
  <printOptions horizontalCentered="1" verticalCentered="1"/>
  <pageMargins left="0.75" right="0.75" top="0.55" bottom="0.36" header="0.5" footer="0.5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miltonc</cp:lastModifiedBy>
  <cp:lastPrinted>2004-09-27T21:22:55Z</cp:lastPrinted>
  <dcterms:created xsi:type="dcterms:W3CDTF">2003-09-09T13:01:28Z</dcterms:created>
  <dcterms:modified xsi:type="dcterms:W3CDTF">2004-11-15T16:54:27Z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1061159396</vt:i4>
  </property>
  <property fmtid="{D5CDD505-2E9C-101B-9397-08002B2CF9AE}" pid="3" name="_EmailSubject">
    <vt:lpwstr/>
  </property>
  <property fmtid="{D5CDD505-2E9C-101B-9397-08002B2CF9AE}" pid="4" name="_AuthorEmail">
    <vt:lpwstr>wendall_collins@prodigy.net</vt:lpwstr>
  </property>
  <property fmtid="{D5CDD505-2E9C-101B-9397-08002B2CF9AE}" pid="5" name="_AuthorEmailDisplayName">
    <vt:lpwstr>wendall_collins</vt:lpwstr>
  </property>
  <property fmtid="{D5CDD505-2E9C-101B-9397-08002B2CF9AE}" pid="6" name="_PreviousAdHocReviewCycleID">
    <vt:i4>1475557838</vt:i4>
  </property>
  <property fmtid="{D5CDD505-2E9C-101B-9397-08002B2CF9AE}" pid="7" name="_ReviewingToolsShownOnce">
    <vt:lpwstr/>
  </property>
</Properties>
</file>